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60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<sst xmlns="http://schemas.openxmlformats.org/spreadsheetml/2006/main" count="110" uniqueCount="93">
  <si>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</si>
  <si>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</si>
  <si>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</si>
  <si>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</si>
  <si>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</si>
  <si>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</si>
  <si>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</si>
  <si>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</si>
  <si>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</si>
  <si>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</si>
  <si>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</si>
  <si>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</si>
  <si>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</si>
  <si>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</si>
  <si>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</si>
  <si>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</si>
  <si>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</si>
  <si>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</si>
  <si>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</si>
  <si>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</si>
  <si>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</si>
  <si>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</si>
  <si>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</si>
  <si>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</si>
  <si>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</si>
  <si>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</si>
  <si>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</si>
  <si>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</si>
  <si>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</si>
  <si>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</si>
  <si>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</si>
  <si>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</si>
  <si>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</si>
  <si>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</si>
  <si>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</si>
  <si>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</si>
  <si>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</si>
  <si>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</si>
  <si>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</si>
  <si>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ADVANCE RECOVERY</t>
  </si>
  <si>
    <t>NO  OF INSTALMENTS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</si>
  <si>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</si>
  <si>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</si>
  <si>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</si>
  <si>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</si>
  <si>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</si>
  <si>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</si>
  <si>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</si>
  <si>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</si>
  <si>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</si>
  <si>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</si>
  <si>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</si>
  <si>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</si>
  <si>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G.P.F.  Subs</t>
  </si>
  <si>
    <t>CPF-Subs (OWN SHARE)</t>
  </si>
  <si>
    <t>CPF-Subs (MGT SHARE)</t>
  </si>
  <si>
    <t>Annual membership contribution to respective Associations</t>
  </si>
  <si>
    <t>PGT BIO</t>
  </si>
  <si>
    <t>PGT (Chemistry)</t>
  </si>
  <si>
    <t>PGT (HINDI)</t>
  </si>
  <si>
    <t>TGT Maths</t>
  </si>
  <si>
    <t>TGT P&amp; HE</t>
  </si>
  <si>
    <t>TGT WE</t>
  </si>
  <si>
    <t>TGT (ART)</t>
  </si>
  <si>
    <t>PRT</t>
  </si>
  <si>
    <t>MR. NAGA RAM</t>
  </si>
  <si>
    <t>PGT (HISTORY)</t>
  </si>
  <si>
    <t>MR. ANKIT SHARMA</t>
  </si>
  <si>
    <t>PRT (Music)</t>
  </si>
  <si>
    <t>PGT (Physics)</t>
  </si>
  <si>
    <t>PGT (ECONOMICS)</t>
  </si>
  <si>
    <t>TGT SKT</t>
  </si>
  <si>
    <t>MS. MANJU</t>
  </si>
  <si>
    <t>PGT (Math)</t>
  </si>
  <si>
    <t>MR. S. R. MEENA</t>
  </si>
  <si>
    <t>JSA</t>
  </si>
  <si>
    <t>MRS.NIDHI CHAND</t>
  </si>
  <si>
    <t>MR. A.D. KAUSHIK</t>
  </si>
  <si>
    <t>MR. SHIV KUMAR</t>
  </si>
  <si>
    <t>MR, KULDEEP KUMAR</t>
  </si>
  <si>
    <t>MR. ABHISHEK SINGH</t>
  </si>
  <si>
    <t>MR. N. S. BHANDARI</t>
  </si>
  <si>
    <t>MRS. DAMAYANTI KHANKA</t>
  </si>
  <si>
    <t>MR. TRILOK SINGH</t>
  </si>
  <si>
    <t>MR. NANDAN SINGH</t>
  </si>
  <si>
    <t>MR. V. B. GUPTA</t>
  </si>
  <si>
    <t>MR. VIJENDER</t>
  </si>
  <si>
    <t>MRS. NEELAM</t>
  </si>
  <si>
    <t>MR. BIJENDER KUMAR</t>
  </si>
  <si>
    <t>MR. AKASH</t>
  </si>
  <si>
    <t>MS. MAHIMA TIWARI</t>
  </si>
  <si>
    <t>MS. KUSUM</t>
  </si>
  <si>
    <t>AIKVTA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</si>
</sst>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#,##0;&quot;₹&quot;\-#,##0"/>
    <numFmt numFmtId="165" formatCode="&quot;₹&quot;#,##0;[Red]&quot;₹&quot;\-#,##0"/>
    <numFmt numFmtId="166" formatCode="&quot;₹&quot;#,##0.00;&quot;₹&quot;\-#,##0.00"/>
    <numFmt numFmtId="167" formatCode="&quot;₹&quot;#,##0.00;[Red]&quot;₹&quot;\-#,##0.00"/>
    <numFmt numFmtId="168" formatCode="_ &quot;₹&quot;* #,##0_ ;_ &quot;₹&quot;* \-#,##0_ ;_ &quot;₹&quot;* &quot;-&quot;_ ;_ @_ "/>
    <numFmt numFmtId="169" formatCode="_ * #,##0_ ;_ * \-#,##0_ ;_ * &quot;-&quot;_ ;_ @_ "/>
    <numFmt numFmtId="170" formatCode="_ &quot;₹&quot;* #,##0.00_ ;_ &quot;₹&quot;* \-#,##0.00_ ;_ &quot;₹&quot;* &quot;-&quot;??_ ;_ @_ "/>
    <numFmt numFmtId="171" formatCode="_ * #,##0.00_ ;_ * \-#,##0.00_ ;_ * &quot;-&quot;??_ ;_ @_ 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Cambria"/>
      <family val="1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0.5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mbria"/>
      <family val="1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0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0" fontId="4" fillId="0" borderId="10" xfId="0" applyFont="1" applyFill="1" applyBorder="1" applyAlignment="1" applyProtection="1">
      <alignment horizontal="center" vertical="center" textRotation="90" wrapText="1"/>
      <protection locked="0"/>
    </xf>
    <xf numFmtId="0" fontId="45" fillId="0" borderId="10" xfId="0" applyFont="1" applyFill="1" applyBorder="1" applyAlignment="1" applyProtection="1">
      <alignment/>
      <protection locked="0"/>
    </xf>
    <xf numFmtId="0" fontId="45" fillId="0" borderId="10" xfId="0" applyFont="1" applyFill="1" applyBorder="1" applyAlignment="1" applyProtection="1">
      <alignment horizontal="left"/>
      <protection locked="0"/>
    </xf>
    <xf numFmtId="0" fontId="45" fillId="0" borderId="10" xfId="0" applyFon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 wrapText="1"/>
    </xf>
    <xf numFmtId="1" fontId="46" fillId="0" borderId="10" xfId="0" applyNumberFormat="1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 applyProtection="1">
      <alignment horizontal="right" vertical="center"/>
      <protection/>
    </xf>
    <xf numFmtId="0" fontId="48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right" vertical="center" wrapText="1"/>
    </xf>
    <xf numFmtId="1" fontId="48" fillId="0" borderId="10" xfId="0" applyNumberFormat="1" applyFont="1" applyFill="1" applyBorder="1" applyAlignment="1">
      <alignment vertical="center" wrapText="1"/>
    </xf>
    <xf numFmtId="1" fontId="49" fillId="0" borderId="10" xfId="0" applyNumberFormat="1" applyFont="1" applyFill="1" applyBorder="1" applyAlignment="1">
      <alignment vertical="center" wrapText="1"/>
    </xf>
    <xf numFmtId="1" fontId="50" fillId="33" borderId="11" xfId="0" applyNumberFormat="1" applyFont="1" applyFill="1" applyBorder="1" applyAlignment="1" applyProtection="1">
      <alignment horizontal="right" vertical="center"/>
      <protection/>
    </xf>
    <xf numFmtId="0" fontId="46" fillId="0" borderId="12" xfId="0" applyFont="1" applyFill="1" applyBorder="1" applyAlignment="1">
      <alignment vertical="center"/>
    </xf>
    <xf numFmtId="0" fontId="46" fillId="0" borderId="13" xfId="0" applyFont="1" applyFill="1" applyBorder="1" applyAlignment="1">
      <alignment vertical="center"/>
    </xf>
    <xf numFmtId="0" fontId="46" fillId="0" borderId="14" xfId="0" applyFont="1" applyFill="1" applyBorder="1" applyAlignment="1">
      <alignment vertical="center"/>
    </xf>
    <xf numFmtId="0" fontId="46" fillId="0" borderId="14" xfId="0" applyFont="1" applyFill="1" applyBorder="1" applyAlignment="1">
      <alignment vertical="center" wrapText="1"/>
    </xf>
    <xf numFmtId="0" fontId="46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 wrapText="1"/>
    </xf>
    <xf numFmtId="1" fontId="50" fillId="33" borderId="10" xfId="0" applyNumberFormat="1" applyFont="1" applyFill="1" applyBorder="1" applyAlignment="1" applyProtection="1">
      <alignment horizontal="right" vertical="center"/>
      <protection/>
    </xf>
    <xf numFmtId="0" fontId="46" fillId="0" borderId="0" xfId="0" applyFont="1" applyFill="1" applyBorder="1" applyAlignment="1">
      <alignment vertical="center"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1" fontId="46" fillId="0" borderId="10" xfId="0" applyNumberFormat="1" applyFont="1" applyFill="1" applyBorder="1" applyAlignment="1">
      <alignment vertical="center"/>
    </xf>
    <xf numFmtId="1" fontId="46" fillId="0" borderId="10" xfId="0" applyNumberFormat="1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/>
    </xf>
    <xf numFmtId="0" fontId="45" fillId="0" borderId="1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1" fontId="45" fillId="0" borderId="10" xfId="0" applyNumberFormat="1" applyFont="1" applyFill="1" applyBorder="1" applyAlignment="1" applyProtection="1">
      <alignment wrapText="1"/>
      <protection locked="0"/>
    </xf>
    <xf numFmtId="1" fontId="0" fillId="0" borderId="0" xfId="0" applyNumberFormat="1" applyFill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0" fontId="3" fillId="0" borderId="10" xfId="0" applyFont="1" applyFill="1" applyBorder="1" applyAlignment="1" applyProtection="1">
      <alignment horizontal="center" vertical="center" textRotation="90" wrapText="1"/>
      <protection locked="0"/>
    </xf>
    <xf numFmtId="0" fontId="3" fillId="34" borderId="10" xfId="0" applyFont="1" applyFill="1" applyBorder="1" applyAlignment="1" applyProtection="1">
      <alignment horizontal="center" vertical="center" textRotation="90" wrapText="1"/>
      <protection locked="0"/>
    </xf>
    <xf numFmtId="0" fontId="2" fillId="34" borderId="10" xfId="0" applyFont="1" applyFill="1" applyBorder="1" applyAlignment="1" applyProtection="1">
      <alignment horizontal="center" vertical="center" textRotation="90" wrapText="1"/>
      <protection locked="0"/>
    </xf>
    <xf numFmtId="0" fontId="3" fillId="34" borderId="10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 applyProtection="1">
      <alignment horizontal="center" vertical="center" textRotation="90" wrapText="1"/>
      <protection locked="0"/>
    </xf>
    <xf numFmtId="0" fontId="2" fillId="34" borderId="10" xfId="0" applyFont="1" applyFill="1" applyBorder="1" applyAlignment="1" applyProtection="1">
      <alignment horizontal="center" vertical="center" textRotation="90" wrapText="1"/>
      <protection/>
    </xf>
    <xf numFmtId="1" fontId="3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8" fillId="0" borderId="0" xfId="0" applyFont="1" applyFill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2"/>
  <sheetViews>
    <sheetView tabSelected="1" zoomScale="70" zoomScaleNormal="70" zoomScalePageLayoutView="0" workbookViewId="0" topLeftCell="J1">
      <selection activeCell="BJ15" sqref="BJ15"/>
    </sheetView>
  </sheetViews>
  <sheetFormatPr defaultColWidth="9.140625" defaultRowHeight="15"/>
  <cols>
    <col min="1" max="1" width="4.8515625" style="7" bestFit="1" customWidth="1"/>
    <col min="2" max="2" width="9.140625" style="8" bestFit="1" customWidth="1"/>
    <col min="3" max="3" width="34.00390625" style="7" bestFit="1" customWidth="1"/>
    <col min="4" max="4" width="23.7109375" style="7" bestFit="1" customWidth="1"/>
    <col min="5" max="5" width="3.7109375" style="7" customWidth="1"/>
    <col min="6" max="7" width="4.00390625" style="36" bestFit="1" customWidth="1"/>
    <col min="8" max="8" width="4.8515625" style="7" bestFit="1" customWidth="1"/>
    <col min="9" max="9" width="11.140625" style="7" bestFit="1" customWidth="1"/>
    <col min="10" max="10" width="3.421875" style="7" bestFit="1" customWidth="1"/>
    <col min="11" max="11" width="10.140625" style="7" bestFit="1" customWidth="1"/>
    <col min="12" max="12" width="9.140625" style="7" bestFit="1" customWidth="1"/>
    <col min="13" max="13" width="8.28125" style="7" bestFit="1" customWidth="1"/>
    <col min="14" max="14" width="9.140625" style="7" bestFit="1" customWidth="1"/>
    <col min="15" max="15" width="10.140625" style="7" bestFit="1" customWidth="1"/>
    <col min="16" max="16" width="3.7109375" style="7" bestFit="1" customWidth="1"/>
    <col min="17" max="17" width="6.28125" style="7" bestFit="1" customWidth="1"/>
    <col min="18" max="18" width="3.7109375" style="7" bestFit="1" customWidth="1"/>
    <col min="19" max="19" width="8.7109375" style="7" bestFit="1" customWidth="1"/>
    <col min="20" max="20" width="3.7109375" style="7" bestFit="1" customWidth="1"/>
    <col min="21" max="21" width="3.421875" style="7" bestFit="1" customWidth="1"/>
    <col min="22" max="24" width="3.7109375" style="7" bestFit="1" customWidth="1"/>
    <col min="25" max="25" width="3.421875" style="7" bestFit="1" customWidth="1"/>
    <col min="26" max="26" width="3.7109375" style="7" bestFit="1" customWidth="1"/>
    <col min="27" max="27" width="3.421875" style="7" bestFit="1" customWidth="1"/>
    <col min="28" max="28" width="3.7109375" style="7" bestFit="1" customWidth="1"/>
    <col min="29" max="29" width="11.57421875" style="7" bestFit="1" customWidth="1"/>
    <col min="30" max="30" width="8.7109375" style="7" bestFit="1" customWidth="1"/>
    <col min="31" max="31" width="4.00390625" style="7" bestFit="1" customWidth="1"/>
    <col min="32" max="32" width="3.7109375" style="7" bestFit="1" customWidth="1"/>
    <col min="33" max="33" width="6.140625" style="7" bestFit="1" customWidth="1"/>
    <col min="34" max="34" width="9.7109375" style="1" bestFit="1" customWidth="1"/>
    <col min="35" max="35" width="10.140625" style="1" bestFit="1" customWidth="1"/>
    <col min="36" max="36" width="4.00390625" style="7" bestFit="1" customWidth="1"/>
    <col min="37" max="37" width="3.421875" style="7" bestFit="1" customWidth="1"/>
    <col min="38" max="40" width="4.00390625" style="7" bestFit="1" customWidth="1"/>
    <col min="41" max="41" width="6.28125" style="7" bestFit="1" customWidth="1"/>
    <col min="42" max="42" width="4.00390625" style="7" bestFit="1" customWidth="1"/>
    <col min="43" max="43" width="9.140625" style="7" bestFit="1" customWidth="1"/>
    <col min="44" max="49" width="4.00390625" style="7" bestFit="1" customWidth="1"/>
    <col min="50" max="50" width="3.421875" style="7" bestFit="1" customWidth="1"/>
    <col min="51" max="51" width="4.00390625" style="7" bestFit="1" customWidth="1"/>
    <col min="52" max="52" width="7.28125" style="7" bestFit="1" customWidth="1"/>
    <col min="53" max="53" width="3.7109375" style="9" bestFit="1" customWidth="1"/>
    <col min="54" max="54" width="3.7109375" style="7" bestFit="1" customWidth="1"/>
    <col min="55" max="58" width="4.00390625" style="7" bestFit="1" customWidth="1"/>
    <col min="59" max="59" width="9.140625" style="7" bestFit="1" customWidth="1"/>
    <col min="60" max="60" width="10.57421875" style="38" bestFit="1" customWidth="1"/>
    <col min="61" max="61" width="11.140625" style="7" bestFit="1" customWidth="1"/>
    <col min="62" max="62" width="15.140625" style="7" customWidth="1"/>
    <col min="63" max="16384" width="9.140625" style="1" customWidth="1"/>
  </cols>
  <sheetData>
    <row r="1" spans="1:62" s="47" customFormat="1" ht="304.5">
      <c r="A1" s="3" t="s">
        <v>0</v>
      </c>
      <c r="B1" s="3" t="s">
        <v>1</v>
      </c>
      <c r="C1" s="3" t="s">
        <v>2</v>
      </c>
      <c r="D1" s="3" t="s">
        <v>3</v>
      </c>
      <c r="E1" s="39" t="s">
        <v>4</v>
      </c>
      <c r="F1" s="3" t="s">
        <v>5</v>
      </c>
      <c r="G1" s="3" t="s">
        <v>6</v>
      </c>
      <c r="H1" s="3" t="s">
        <v>7</v>
      </c>
      <c r="I1" s="39" t="s">
        <v>8</v>
      </c>
      <c r="J1" s="40" t="s">
        <v>9</v>
      </c>
      <c r="K1" s="40" t="s">
        <v>10</v>
      </c>
      <c r="L1" s="40" t="s">
        <v>11</v>
      </c>
      <c r="M1" s="40" t="s">
        <v>12</v>
      </c>
      <c r="N1" s="40" t="s">
        <v>13</v>
      </c>
      <c r="O1" s="41" t="s">
        <v>15</v>
      </c>
      <c r="P1" s="42" t="s">
        <v>16</v>
      </c>
      <c r="Q1" s="39" t="s">
        <v>17</v>
      </c>
      <c r="R1" s="39" t="s">
        <v>20</v>
      </c>
      <c r="S1" s="40" t="s">
        <v>22</v>
      </c>
      <c r="T1" s="39" t="s">
        <v>23</v>
      </c>
      <c r="U1" s="40" t="s">
        <v>24</v>
      </c>
      <c r="V1" s="39" t="s">
        <v>25</v>
      </c>
      <c r="W1" s="39" t="s">
        <v>26</v>
      </c>
      <c r="X1" s="39" t="s">
        <v>21</v>
      </c>
      <c r="Y1" s="40" t="s">
        <v>18</v>
      </c>
      <c r="Z1" s="42" t="s">
        <v>14</v>
      </c>
      <c r="AA1" s="40" t="s">
        <v>27</v>
      </c>
      <c r="AB1" s="39" t="s">
        <v>19</v>
      </c>
      <c r="AC1" s="40" t="s">
        <v>28</v>
      </c>
      <c r="AD1" s="3" t="s">
        <v>29</v>
      </c>
      <c r="AE1" s="3" t="s">
        <v>30</v>
      </c>
      <c r="AF1" s="39" t="s">
        <v>31</v>
      </c>
      <c r="AG1" s="39" t="s">
        <v>32</v>
      </c>
      <c r="AH1" s="43" t="s">
        <v>33</v>
      </c>
      <c r="AI1" s="43" t="s">
        <v>15</v>
      </c>
      <c r="AJ1" s="3" t="s">
        <v>34</v>
      </c>
      <c r="AK1" s="40" t="s">
        <v>35</v>
      </c>
      <c r="AL1" s="3" t="s">
        <v>36</v>
      </c>
      <c r="AM1" s="3" t="s">
        <v>37</v>
      </c>
      <c r="AN1" s="3" t="s">
        <v>36</v>
      </c>
      <c r="AO1" s="3" t="s">
        <v>56</v>
      </c>
      <c r="AP1" s="3" t="s">
        <v>38</v>
      </c>
      <c r="AQ1" s="3" t="s">
        <v>53</v>
      </c>
      <c r="AR1" s="3" t="s">
        <v>39</v>
      </c>
      <c r="AS1" s="3" t="s">
        <v>40</v>
      </c>
      <c r="AT1" s="3" t="s">
        <v>54</v>
      </c>
      <c r="AU1" s="44" t="s">
        <v>55</v>
      </c>
      <c r="AV1" s="3" t="s">
        <v>41</v>
      </c>
      <c r="AW1" s="3" t="s">
        <v>36</v>
      </c>
      <c r="AX1" s="40" t="s">
        <v>42</v>
      </c>
      <c r="AY1" s="3" t="s">
        <v>36</v>
      </c>
      <c r="AZ1" s="3" t="s">
        <v>43</v>
      </c>
      <c r="BA1" s="45" t="s">
        <v>14</v>
      </c>
      <c r="BB1" s="39" t="s">
        <v>44</v>
      </c>
      <c r="BC1" s="3" t="s">
        <v>45</v>
      </c>
      <c r="BD1" s="3" t="s">
        <v>46</v>
      </c>
      <c r="BE1" s="3" t="s">
        <v>47</v>
      </c>
      <c r="BF1" s="3" t="s">
        <v>48</v>
      </c>
      <c r="BG1" s="39" t="s">
        <v>49</v>
      </c>
      <c r="BH1" s="46" t="s">
        <v>50</v>
      </c>
      <c r="BI1" s="40" t="s">
        <v>51</v>
      </c>
      <c r="BJ1" s="3" t="s">
        <v>52</v>
      </c>
    </row>
    <row r="2" spans="1:62" ht="15.75">
      <c r="A2" s="10">
        <v>1</v>
      </c>
      <c r="B2" s="11">
        <v>57991</v>
      </c>
      <c r="C2" s="12" t="s">
        <v>76</v>
      </c>
      <c r="D2" s="11" t="s">
        <v>57</v>
      </c>
      <c r="E2" s="10">
        <v>8</v>
      </c>
      <c r="F2" s="10">
        <v>1</v>
      </c>
      <c r="G2" s="10">
        <v>1</v>
      </c>
      <c r="H2" s="11">
        <v>30</v>
      </c>
      <c r="I2" s="11">
        <v>58600</v>
      </c>
      <c r="J2" s="11">
        <v>0</v>
      </c>
      <c r="K2" s="11">
        <f>ROUND((I2*34%),0)</f>
        <v>19924</v>
      </c>
      <c r="L2" s="11">
        <v>1800</v>
      </c>
      <c r="M2" s="11">
        <f>ROUND((L2*34%),0)</f>
        <v>612</v>
      </c>
      <c r="N2" s="13">
        <v>0</v>
      </c>
      <c r="O2" s="14">
        <f>ROUND(((I2+K2)*14%),0)</f>
        <v>10993</v>
      </c>
      <c r="P2" s="15">
        <v>0</v>
      </c>
      <c r="Q2" s="15">
        <v>0</v>
      </c>
      <c r="R2" s="15">
        <v>0</v>
      </c>
      <c r="S2" s="12">
        <v>4100</v>
      </c>
      <c r="T2" s="15">
        <v>0</v>
      </c>
      <c r="U2" s="15">
        <v>0</v>
      </c>
      <c r="V2" s="15">
        <v>0</v>
      </c>
      <c r="W2" s="15">
        <v>0</v>
      </c>
      <c r="X2" s="15">
        <v>0</v>
      </c>
      <c r="Y2" s="15">
        <v>0</v>
      </c>
      <c r="Z2" s="15">
        <v>0</v>
      </c>
      <c r="AA2" s="15">
        <v>0</v>
      </c>
      <c r="AB2" s="15">
        <v>0</v>
      </c>
      <c r="AC2" s="16">
        <f aca="true" t="shared" si="0" ref="AC2:AC21">SUM(I2:AB2)</f>
        <v>96029</v>
      </c>
      <c r="AD2" s="17">
        <v>6000</v>
      </c>
      <c r="AE2" s="15">
        <v>0</v>
      </c>
      <c r="AF2" s="15">
        <v>0</v>
      </c>
      <c r="AG2" s="15">
        <v>0</v>
      </c>
      <c r="AH2" s="18">
        <f>ROUND(((I2+K2)*10%),0)</f>
        <v>7852</v>
      </c>
      <c r="AI2" s="18">
        <f aca="true" t="shared" si="1" ref="AI2:AI7">O2</f>
        <v>10993</v>
      </c>
      <c r="AJ2" s="15">
        <v>0</v>
      </c>
      <c r="AK2" s="15">
        <v>0</v>
      </c>
      <c r="AL2" s="15">
        <v>0</v>
      </c>
      <c r="AM2" s="15">
        <v>0</v>
      </c>
      <c r="AN2" s="15">
        <v>0</v>
      </c>
      <c r="AO2" s="15">
        <v>120</v>
      </c>
      <c r="AP2" s="15">
        <v>0</v>
      </c>
      <c r="AQ2" s="15">
        <v>0</v>
      </c>
      <c r="AR2" s="15">
        <v>0</v>
      </c>
      <c r="AS2" s="15">
        <v>0</v>
      </c>
      <c r="AT2" s="15">
        <v>0</v>
      </c>
      <c r="AU2" s="18">
        <v>0</v>
      </c>
      <c r="AV2" s="15">
        <v>0</v>
      </c>
      <c r="AW2" s="15">
        <v>0</v>
      </c>
      <c r="AX2" s="15">
        <v>0</v>
      </c>
      <c r="AY2" s="15">
        <v>0</v>
      </c>
      <c r="AZ2" s="15">
        <v>60</v>
      </c>
      <c r="BA2" s="12">
        <v>0</v>
      </c>
      <c r="BB2" s="15">
        <v>0</v>
      </c>
      <c r="BC2" s="15">
        <v>0</v>
      </c>
      <c r="BD2" s="15">
        <v>0</v>
      </c>
      <c r="BE2" s="15">
        <v>0</v>
      </c>
      <c r="BF2" s="15">
        <v>0</v>
      </c>
      <c r="BG2" s="15">
        <v>0</v>
      </c>
      <c r="BH2" s="19">
        <f aca="true" t="shared" si="2" ref="BH2:BH21">SUM(AD2:BG2)</f>
        <v>25025</v>
      </c>
      <c r="BI2" s="19">
        <f aca="true" t="shared" si="3" ref="BI2:BI21">AC2-BH2</f>
        <v>71004</v>
      </c>
      <c r="BJ2" s="12" t="s">
        <v>92</v>
      </c>
    </row>
    <row r="3" spans="1:62" ht="15.75">
      <c r="A3" s="10">
        <v>2</v>
      </c>
      <c r="B3" s="11">
        <v>56089</v>
      </c>
      <c r="C3" s="12" t="s">
        <v>77</v>
      </c>
      <c r="D3" s="11" t="s">
        <v>73</v>
      </c>
      <c r="E3" s="10">
        <v>8</v>
      </c>
      <c r="F3" s="10">
        <v>1</v>
      </c>
      <c r="G3" s="10">
        <v>1</v>
      </c>
      <c r="H3" s="11">
        <v>30</v>
      </c>
      <c r="I3" s="11">
        <v>70000</v>
      </c>
      <c r="J3" s="11">
        <v>0</v>
      </c>
      <c r="K3" s="11">
        <f aca="true" t="shared" si="4" ref="K3:K21">ROUND((I3*34%),0)</f>
        <v>23800</v>
      </c>
      <c r="L3" s="11">
        <v>1800</v>
      </c>
      <c r="M3" s="11">
        <f aca="true" t="shared" si="5" ref="M3:M21">ROUND((L3*34%),0)</f>
        <v>612</v>
      </c>
      <c r="N3" s="10">
        <f>ROUND((I3*9%),0)</f>
        <v>6300</v>
      </c>
      <c r="O3" s="14">
        <f>ROUND(((I3+K3)*14%),0)</f>
        <v>13132</v>
      </c>
      <c r="P3" s="15">
        <v>0</v>
      </c>
      <c r="Q3" s="15">
        <v>0</v>
      </c>
      <c r="R3" s="15">
        <v>0</v>
      </c>
      <c r="S3" s="12">
        <v>4100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5">
        <v>0</v>
      </c>
      <c r="Z3" s="15">
        <v>0</v>
      </c>
      <c r="AA3" s="15">
        <v>0</v>
      </c>
      <c r="AB3" s="15">
        <v>0</v>
      </c>
      <c r="AC3" s="16">
        <f t="shared" si="0"/>
        <v>119744</v>
      </c>
      <c r="AD3" s="20">
        <v>10000</v>
      </c>
      <c r="AE3" s="15">
        <v>0</v>
      </c>
      <c r="AF3" s="15">
        <v>0</v>
      </c>
      <c r="AG3" s="15">
        <v>0</v>
      </c>
      <c r="AH3" s="18">
        <f>ROUND(((I3+K3)*10%),0)</f>
        <v>9380</v>
      </c>
      <c r="AI3" s="18">
        <f t="shared" si="1"/>
        <v>13132</v>
      </c>
      <c r="AJ3" s="15">
        <v>0</v>
      </c>
      <c r="AK3" s="15">
        <v>0</v>
      </c>
      <c r="AL3" s="15">
        <v>0</v>
      </c>
      <c r="AM3" s="15">
        <v>0</v>
      </c>
      <c r="AN3" s="15">
        <v>0</v>
      </c>
      <c r="AO3" s="15">
        <v>0</v>
      </c>
      <c r="AP3" s="15">
        <v>0</v>
      </c>
      <c r="AQ3" s="15">
        <v>0</v>
      </c>
      <c r="AR3" s="15">
        <v>0</v>
      </c>
      <c r="AS3" s="15">
        <v>0</v>
      </c>
      <c r="AT3" s="15">
        <v>0</v>
      </c>
      <c r="AU3" s="18">
        <f>P3</f>
        <v>0</v>
      </c>
      <c r="AV3" s="15">
        <v>0</v>
      </c>
      <c r="AW3" s="15">
        <v>0</v>
      </c>
      <c r="AX3" s="15">
        <v>0</v>
      </c>
      <c r="AY3" s="15">
        <v>0</v>
      </c>
      <c r="AZ3" s="15">
        <v>60</v>
      </c>
      <c r="BA3" s="12">
        <v>0</v>
      </c>
      <c r="BB3" s="15">
        <v>0</v>
      </c>
      <c r="BC3" s="15">
        <v>0</v>
      </c>
      <c r="BD3" s="15">
        <v>0</v>
      </c>
      <c r="BE3" s="15">
        <v>0</v>
      </c>
      <c r="BF3" s="15">
        <v>0</v>
      </c>
      <c r="BG3" s="15">
        <v>0</v>
      </c>
      <c r="BH3" s="19">
        <f t="shared" si="2"/>
        <v>32572</v>
      </c>
      <c r="BI3" s="19">
        <f t="shared" si="3"/>
        <v>87172</v>
      </c>
      <c r="BJ3" s="12"/>
    </row>
    <row r="4" spans="1:62" ht="15.75">
      <c r="A4" s="10">
        <v>3</v>
      </c>
      <c r="B4" s="21">
        <v>5425</v>
      </c>
      <c r="C4" s="12" t="s">
        <v>78</v>
      </c>
      <c r="D4" s="22" t="s">
        <v>58</v>
      </c>
      <c r="E4" s="10">
        <v>8</v>
      </c>
      <c r="F4" s="10">
        <v>1</v>
      </c>
      <c r="G4" s="10">
        <v>1</v>
      </c>
      <c r="H4" s="11">
        <v>30</v>
      </c>
      <c r="I4" s="11">
        <v>72100</v>
      </c>
      <c r="J4" s="11">
        <v>0</v>
      </c>
      <c r="K4" s="11">
        <f t="shared" si="4"/>
        <v>24514</v>
      </c>
      <c r="L4" s="11">
        <v>1800</v>
      </c>
      <c r="M4" s="11">
        <f t="shared" si="5"/>
        <v>612</v>
      </c>
      <c r="N4" s="10">
        <f>ROUND((I4*9%),0)</f>
        <v>6489</v>
      </c>
      <c r="O4" s="14">
        <v>0</v>
      </c>
      <c r="P4" s="15">
        <v>0</v>
      </c>
      <c r="Q4" s="15">
        <v>0</v>
      </c>
      <c r="R4" s="15">
        <v>0</v>
      </c>
      <c r="S4" s="12">
        <v>4100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  <c r="AC4" s="16">
        <f t="shared" si="0"/>
        <v>109615</v>
      </c>
      <c r="AD4" s="20">
        <v>14000</v>
      </c>
      <c r="AE4" s="15">
        <v>0</v>
      </c>
      <c r="AF4" s="15">
        <v>0</v>
      </c>
      <c r="AG4" s="15">
        <v>0</v>
      </c>
      <c r="AH4" s="18">
        <v>0</v>
      </c>
      <c r="AI4" s="18">
        <f t="shared" si="1"/>
        <v>0</v>
      </c>
      <c r="AJ4" s="15">
        <v>0</v>
      </c>
      <c r="AK4" s="15">
        <v>0</v>
      </c>
      <c r="AL4" s="15">
        <v>0</v>
      </c>
      <c r="AM4" s="15">
        <v>0</v>
      </c>
      <c r="AN4" s="15">
        <v>0</v>
      </c>
      <c r="AO4" s="15">
        <v>0</v>
      </c>
      <c r="AP4" s="15">
        <v>0</v>
      </c>
      <c r="AQ4" s="15">
        <v>40000</v>
      </c>
      <c r="AR4" s="15">
        <v>0</v>
      </c>
      <c r="AS4" s="15">
        <v>0</v>
      </c>
      <c r="AT4" s="15">
        <v>0</v>
      </c>
      <c r="AU4" s="18">
        <f>P4</f>
        <v>0</v>
      </c>
      <c r="AV4" s="15">
        <v>0</v>
      </c>
      <c r="AW4" s="15">
        <v>0</v>
      </c>
      <c r="AX4" s="15">
        <v>0</v>
      </c>
      <c r="AY4" s="15">
        <v>0</v>
      </c>
      <c r="AZ4" s="15">
        <v>60</v>
      </c>
      <c r="BA4" s="12">
        <v>0</v>
      </c>
      <c r="BB4" s="15">
        <v>0</v>
      </c>
      <c r="BC4" s="15">
        <v>0</v>
      </c>
      <c r="BD4" s="15">
        <v>0</v>
      </c>
      <c r="BE4" s="15">
        <v>0</v>
      </c>
      <c r="BF4" s="15">
        <v>0</v>
      </c>
      <c r="BG4" s="15">
        <v>0</v>
      </c>
      <c r="BH4" s="19">
        <f t="shared" si="2"/>
        <v>54060</v>
      </c>
      <c r="BI4" s="19">
        <f t="shared" si="3"/>
        <v>55555</v>
      </c>
      <c r="BJ4" s="12"/>
    </row>
    <row r="5" spans="1:62" ht="15.75">
      <c r="A5" s="10">
        <v>4</v>
      </c>
      <c r="B5" s="21">
        <v>75188</v>
      </c>
      <c r="C5" s="12" t="s">
        <v>79</v>
      </c>
      <c r="D5" s="22" t="s">
        <v>59</v>
      </c>
      <c r="E5" s="10">
        <v>8</v>
      </c>
      <c r="F5" s="10">
        <v>1</v>
      </c>
      <c r="G5" s="10">
        <v>1</v>
      </c>
      <c r="H5" s="11">
        <v>30</v>
      </c>
      <c r="I5" s="11">
        <v>52000</v>
      </c>
      <c r="J5" s="11">
        <v>0</v>
      </c>
      <c r="K5" s="11">
        <f t="shared" si="4"/>
        <v>17680</v>
      </c>
      <c r="L5" s="11">
        <v>1800</v>
      </c>
      <c r="M5" s="11">
        <f t="shared" si="5"/>
        <v>612</v>
      </c>
      <c r="N5" s="10">
        <f>ROUND((I5*9%),0)</f>
        <v>4680</v>
      </c>
      <c r="O5" s="14">
        <f aca="true" t="shared" si="6" ref="O5:O11">ROUND(((I5+K5)*14%),0)</f>
        <v>9755</v>
      </c>
      <c r="P5" s="15">
        <v>0</v>
      </c>
      <c r="Q5" s="15">
        <v>0</v>
      </c>
      <c r="R5" s="15">
        <v>0</v>
      </c>
      <c r="S5" s="12">
        <v>4100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6">
        <f t="shared" si="0"/>
        <v>90627</v>
      </c>
      <c r="AD5" s="17">
        <v>6000</v>
      </c>
      <c r="AE5" s="15">
        <v>0</v>
      </c>
      <c r="AF5" s="15">
        <v>0</v>
      </c>
      <c r="AG5" s="15">
        <v>0</v>
      </c>
      <c r="AH5" s="18">
        <f aca="true" t="shared" si="7" ref="AH5:AH11">ROUND(((I5+K5)*10%),0)</f>
        <v>6968</v>
      </c>
      <c r="AI5" s="18">
        <f t="shared" si="1"/>
        <v>9755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120</v>
      </c>
      <c r="AP5" s="15">
        <v>0</v>
      </c>
      <c r="AQ5" s="11">
        <v>0</v>
      </c>
      <c r="AR5" s="15">
        <v>0</v>
      </c>
      <c r="AS5" s="15">
        <v>0</v>
      </c>
      <c r="AT5" s="15">
        <v>0</v>
      </c>
      <c r="AU5" s="18">
        <v>0</v>
      </c>
      <c r="AV5" s="15">
        <v>0</v>
      </c>
      <c r="AW5" s="15">
        <v>0</v>
      </c>
      <c r="AX5" s="15">
        <v>0</v>
      </c>
      <c r="AY5" s="15">
        <v>0</v>
      </c>
      <c r="AZ5" s="15">
        <v>60</v>
      </c>
      <c r="BA5" s="12">
        <v>0</v>
      </c>
      <c r="BB5" s="15">
        <v>0</v>
      </c>
      <c r="BC5" s="15">
        <v>0</v>
      </c>
      <c r="BD5" s="15">
        <v>0</v>
      </c>
      <c r="BE5" s="15">
        <v>0</v>
      </c>
      <c r="BF5" s="15">
        <v>0</v>
      </c>
      <c r="BG5" s="15">
        <v>0</v>
      </c>
      <c r="BH5" s="19">
        <f t="shared" si="2"/>
        <v>22903</v>
      </c>
      <c r="BI5" s="19">
        <f t="shared" si="3"/>
        <v>67724</v>
      </c>
      <c r="BJ5" s="12" t="s">
        <v>92</v>
      </c>
    </row>
    <row r="6" spans="1:62" ht="15.75">
      <c r="A6" s="10">
        <v>5</v>
      </c>
      <c r="B6" s="23">
        <v>75096</v>
      </c>
      <c r="C6" s="24" t="s">
        <v>80</v>
      </c>
      <c r="D6" s="23" t="s">
        <v>70</v>
      </c>
      <c r="E6" s="25">
        <v>8</v>
      </c>
      <c r="F6" s="25">
        <v>1</v>
      </c>
      <c r="G6" s="25">
        <v>1</v>
      </c>
      <c r="H6" s="11">
        <v>30</v>
      </c>
      <c r="I6" s="11">
        <v>52000</v>
      </c>
      <c r="J6" s="11">
        <v>0</v>
      </c>
      <c r="K6" s="11">
        <f t="shared" si="4"/>
        <v>17680</v>
      </c>
      <c r="L6" s="11">
        <v>1800</v>
      </c>
      <c r="M6" s="11">
        <f t="shared" si="5"/>
        <v>612</v>
      </c>
      <c r="N6" s="10">
        <f>ROUND((I6*9%),0)</f>
        <v>4680</v>
      </c>
      <c r="O6" s="14">
        <f t="shared" si="6"/>
        <v>9755</v>
      </c>
      <c r="P6" s="15">
        <v>0</v>
      </c>
      <c r="Q6" s="15">
        <v>0</v>
      </c>
      <c r="R6" s="15">
        <v>0</v>
      </c>
      <c r="S6" s="12">
        <v>4100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6">
        <f t="shared" si="0"/>
        <v>90627</v>
      </c>
      <c r="AD6" s="26">
        <v>6000</v>
      </c>
      <c r="AE6" s="15">
        <v>0</v>
      </c>
      <c r="AF6" s="15">
        <v>0</v>
      </c>
      <c r="AG6" s="15">
        <v>0</v>
      </c>
      <c r="AH6" s="18">
        <f t="shared" si="7"/>
        <v>6968</v>
      </c>
      <c r="AI6" s="18">
        <f t="shared" si="1"/>
        <v>9755</v>
      </c>
      <c r="AJ6" s="15">
        <v>0</v>
      </c>
      <c r="AK6" s="15">
        <v>0</v>
      </c>
      <c r="AL6" s="15">
        <v>0</v>
      </c>
      <c r="AM6" s="15">
        <v>0</v>
      </c>
      <c r="AN6" s="15">
        <v>0</v>
      </c>
      <c r="AO6" s="15">
        <v>0</v>
      </c>
      <c r="AP6" s="15">
        <v>0</v>
      </c>
      <c r="AQ6" s="15">
        <v>0</v>
      </c>
      <c r="AR6" s="15">
        <v>0</v>
      </c>
      <c r="AS6" s="15">
        <v>0</v>
      </c>
      <c r="AT6" s="15">
        <v>0</v>
      </c>
      <c r="AU6" s="18">
        <f>P6</f>
        <v>0</v>
      </c>
      <c r="AV6" s="15">
        <v>0</v>
      </c>
      <c r="AW6" s="15">
        <v>0</v>
      </c>
      <c r="AX6" s="15">
        <v>0</v>
      </c>
      <c r="AY6" s="15">
        <v>0</v>
      </c>
      <c r="AZ6" s="15">
        <v>60</v>
      </c>
      <c r="BA6" s="12">
        <v>0</v>
      </c>
      <c r="BB6" s="15">
        <v>0</v>
      </c>
      <c r="BC6" s="15">
        <v>0</v>
      </c>
      <c r="BD6" s="15">
        <v>0</v>
      </c>
      <c r="BE6" s="15">
        <v>0</v>
      </c>
      <c r="BF6" s="15">
        <v>0</v>
      </c>
      <c r="BG6" s="15">
        <v>0</v>
      </c>
      <c r="BH6" s="19">
        <f t="shared" si="2"/>
        <v>22783</v>
      </c>
      <c r="BI6" s="19">
        <f t="shared" si="3"/>
        <v>67844</v>
      </c>
      <c r="BJ6" s="12"/>
    </row>
    <row r="7" spans="1:62" ht="15.75">
      <c r="A7" s="10">
        <v>6</v>
      </c>
      <c r="B7" s="23">
        <v>82298</v>
      </c>
      <c r="C7" s="24" t="s">
        <v>81</v>
      </c>
      <c r="D7" s="23" t="s">
        <v>69</v>
      </c>
      <c r="E7" s="25">
        <v>8</v>
      </c>
      <c r="F7" s="25">
        <v>1</v>
      </c>
      <c r="G7" s="25">
        <v>1</v>
      </c>
      <c r="H7" s="11">
        <v>30</v>
      </c>
      <c r="I7" s="11">
        <v>52000</v>
      </c>
      <c r="J7" s="11">
        <v>0</v>
      </c>
      <c r="K7" s="11">
        <f t="shared" si="4"/>
        <v>17680</v>
      </c>
      <c r="L7" s="11">
        <v>1800</v>
      </c>
      <c r="M7" s="11">
        <f t="shared" si="5"/>
        <v>612</v>
      </c>
      <c r="N7" s="10">
        <f>ROUND((I7*9%),0)</f>
        <v>4680</v>
      </c>
      <c r="O7" s="14">
        <f>ROUND(((I7+K7)*14%),0)</f>
        <v>9755</v>
      </c>
      <c r="P7" s="15">
        <v>0</v>
      </c>
      <c r="Q7" s="15">
        <v>0</v>
      </c>
      <c r="R7" s="15">
        <v>0</v>
      </c>
      <c r="S7" s="12">
        <v>4100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6">
        <f t="shared" si="0"/>
        <v>90627</v>
      </c>
      <c r="AD7" s="27">
        <v>4500</v>
      </c>
      <c r="AE7" s="15">
        <v>0</v>
      </c>
      <c r="AF7" s="15">
        <v>0</v>
      </c>
      <c r="AG7" s="15">
        <v>0</v>
      </c>
      <c r="AH7" s="18">
        <f t="shared" si="7"/>
        <v>6968</v>
      </c>
      <c r="AI7" s="18">
        <f t="shared" si="1"/>
        <v>9755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8">
        <f>P7</f>
        <v>0</v>
      </c>
      <c r="AV7" s="15">
        <v>0</v>
      </c>
      <c r="AW7" s="15">
        <v>0</v>
      </c>
      <c r="AX7" s="15">
        <v>0</v>
      </c>
      <c r="AY7" s="15">
        <v>0</v>
      </c>
      <c r="AZ7" s="15">
        <v>60</v>
      </c>
      <c r="BA7" s="12">
        <v>0</v>
      </c>
      <c r="BB7" s="15">
        <v>0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9">
        <f t="shared" si="2"/>
        <v>21283</v>
      </c>
      <c r="BI7" s="19">
        <f t="shared" si="3"/>
        <v>69344</v>
      </c>
      <c r="BJ7" s="12"/>
    </row>
    <row r="8" spans="1:62" ht="15.75">
      <c r="A8" s="10">
        <v>7</v>
      </c>
      <c r="B8" s="11">
        <v>82142</v>
      </c>
      <c r="C8" s="11" t="s">
        <v>65</v>
      </c>
      <c r="D8" s="23" t="s">
        <v>66</v>
      </c>
      <c r="E8" s="11">
        <v>8</v>
      </c>
      <c r="F8" s="10">
        <v>1</v>
      </c>
      <c r="G8" s="10">
        <v>1</v>
      </c>
      <c r="H8" s="11">
        <v>30</v>
      </c>
      <c r="I8" s="11">
        <v>52000</v>
      </c>
      <c r="J8" s="11">
        <v>0</v>
      </c>
      <c r="K8" s="11">
        <f t="shared" si="4"/>
        <v>17680</v>
      </c>
      <c r="L8" s="11">
        <v>1800</v>
      </c>
      <c r="M8" s="11">
        <f t="shared" si="5"/>
        <v>612</v>
      </c>
      <c r="N8" s="10">
        <v>0</v>
      </c>
      <c r="O8" s="14">
        <f t="shared" si="6"/>
        <v>9755</v>
      </c>
      <c r="P8" s="15">
        <v>0</v>
      </c>
      <c r="Q8" s="15">
        <v>0</v>
      </c>
      <c r="R8" s="15">
        <v>0</v>
      </c>
      <c r="S8" s="12">
        <v>4100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6">
        <f t="shared" si="0"/>
        <v>85947</v>
      </c>
      <c r="AD8" s="27">
        <v>10000</v>
      </c>
      <c r="AE8" s="15">
        <v>0</v>
      </c>
      <c r="AF8" s="15">
        <v>0</v>
      </c>
      <c r="AG8" s="15">
        <v>0</v>
      </c>
      <c r="AH8" s="18">
        <f t="shared" si="7"/>
        <v>6968</v>
      </c>
      <c r="AI8" s="18">
        <f aca="true" t="shared" si="8" ref="AI8:AI21">O8</f>
        <v>9755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120</v>
      </c>
      <c r="AP8" s="15">
        <v>0</v>
      </c>
      <c r="AQ8" s="15">
        <v>0</v>
      </c>
      <c r="AR8" s="15">
        <v>0</v>
      </c>
      <c r="AS8" s="15">
        <v>0</v>
      </c>
      <c r="AT8" s="15">
        <v>0</v>
      </c>
      <c r="AU8" s="18">
        <v>0</v>
      </c>
      <c r="AV8" s="15">
        <v>0</v>
      </c>
      <c r="AW8" s="15">
        <v>0</v>
      </c>
      <c r="AX8" s="15">
        <v>0</v>
      </c>
      <c r="AY8" s="15">
        <v>0</v>
      </c>
      <c r="AZ8" s="15">
        <v>60</v>
      </c>
      <c r="BA8" s="12"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5">
        <v>0</v>
      </c>
      <c r="BH8" s="19">
        <f t="shared" si="2"/>
        <v>26903</v>
      </c>
      <c r="BI8" s="19">
        <f t="shared" si="3"/>
        <v>59044</v>
      </c>
      <c r="BJ8" s="12" t="s">
        <v>92</v>
      </c>
    </row>
    <row r="9" spans="1:62" ht="15.75">
      <c r="A9" s="10">
        <v>8</v>
      </c>
      <c r="B9" s="11">
        <v>47043</v>
      </c>
      <c r="C9" s="11" t="s">
        <v>82</v>
      </c>
      <c r="D9" s="11" t="s">
        <v>60</v>
      </c>
      <c r="E9" s="10">
        <v>7</v>
      </c>
      <c r="F9" s="10">
        <v>1</v>
      </c>
      <c r="G9" s="10">
        <v>1</v>
      </c>
      <c r="H9" s="11">
        <v>30</v>
      </c>
      <c r="I9" s="11">
        <v>52000</v>
      </c>
      <c r="J9" s="11">
        <v>0</v>
      </c>
      <c r="K9" s="11">
        <f t="shared" si="4"/>
        <v>17680</v>
      </c>
      <c r="L9" s="11">
        <v>1800</v>
      </c>
      <c r="M9" s="11">
        <f t="shared" si="5"/>
        <v>612</v>
      </c>
      <c r="N9" s="10">
        <v>0</v>
      </c>
      <c r="O9" s="14">
        <f t="shared" si="6"/>
        <v>9755</v>
      </c>
      <c r="P9" s="15">
        <v>0</v>
      </c>
      <c r="Q9" s="15">
        <v>0</v>
      </c>
      <c r="R9" s="15">
        <v>0</v>
      </c>
      <c r="S9" s="12">
        <v>4100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6">
        <f t="shared" si="0"/>
        <v>85947</v>
      </c>
      <c r="AD9" s="17">
        <v>3500</v>
      </c>
      <c r="AE9" s="15">
        <v>0</v>
      </c>
      <c r="AF9" s="15">
        <v>0</v>
      </c>
      <c r="AG9" s="15">
        <v>0</v>
      </c>
      <c r="AH9" s="18">
        <f t="shared" si="7"/>
        <v>6968</v>
      </c>
      <c r="AI9" s="18">
        <f t="shared" si="8"/>
        <v>9755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120</v>
      </c>
      <c r="AP9" s="15">
        <v>0</v>
      </c>
      <c r="AQ9" s="15">
        <v>0</v>
      </c>
      <c r="AR9" s="15">
        <v>0</v>
      </c>
      <c r="AS9" s="15">
        <v>0</v>
      </c>
      <c r="AT9" s="15">
        <v>0</v>
      </c>
      <c r="AU9" s="18">
        <v>0</v>
      </c>
      <c r="AV9" s="15">
        <v>0</v>
      </c>
      <c r="AW9" s="15">
        <v>0</v>
      </c>
      <c r="AX9" s="15">
        <v>0</v>
      </c>
      <c r="AY9" s="15">
        <v>0</v>
      </c>
      <c r="AZ9" s="15">
        <v>60</v>
      </c>
      <c r="BA9" s="12">
        <v>0</v>
      </c>
      <c r="BB9" s="15">
        <v>0</v>
      </c>
      <c r="BC9" s="15">
        <v>0</v>
      </c>
      <c r="BD9" s="15">
        <v>0</v>
      </c>
      <c r="BE9" s="15">
        <v>0</v>
      </c>
      <c r="BF9" s="15">
        <v>0</v>
      </c>
      <c r="BG9" s="15">
        <v>0</v>
      </c>
      <c r="BH9" s="19">
        <f t="shared" si="2"/>
        <v>20403</v>
      </c>
      <c r="BI9" s="19">
        <f t="shared" si="3"/>
        <v>65544</v>
      </c>
      <c r="BJ9" s="12" t="s">
        <v>92</v>
      </c>
    </row>
    <row r="10" spans="1:62" ht="15.75">
      <c r="A10" s="10">
        <v>9</v>
      </c>
      <c r="B10" s="28">
        <v>69338</v>
      </c>
      <c r="C10" s="12" t="s">
        <v>83</v>
      </c>
      <c r="D10" s="11" t="s">
        <v>61</v>
      </c>
      <c r="E10" s="10">
        <v>7</v>
      </c>
      <c r="F10" s="10">
        <v>1</v>
      </c>
      <c r="G10" s="10">
        <v>1</v>
      </c>
      <c r="H10" s="11">
        <v>30</v>
      </c>
      <c r="I10" s="11">
        <v>52000</v>
      </c>
      <c r="J10" s="11">
        <v>0</v>
      </c>
      <c r="K10" s="11">
        <f t="shared" si="4"/>
        <v>17680</v>
      </c>
      <c r="L10" s="11">
        <v>1800</v>
      </c>
      <c r="M10" s="11">
        <f t="shared" si="5"/>
        <v>612</v>
      </c>
      <c r="N10" s="10">
        <f>ROUND((I10*9%),0)</f>
        <v>4680</v>
      </c>
      <c r="O10" s="14">
        <f t="shared" si="6"/>
        <v>9755</v>
      </c>
      <c r="P10" s="15">
        <v>0</v>
      </c>
      <c r="Q10" s="15">
        <v>0</v>
      </c>
      <c r="R10" s="15">
        <v>0</v>
      </c>
      <c r="S10" s="12">
        <v>4100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6">
        <f t="shared" si="0"/>
        <v>90627</v>
      </c>
      <c r="AD10" s="17">
        <v>6000</v>
      </c>
      <c r="AE10" s="15">
        <v>0</v>
      </c>
      <c r="AF10" s="15">
        <v>0</v>
      </c>
      <c r="AG10" s="15">
        <v>0</v>
      </c>
      <c r="AH10" s="18">
        <f t="shared" si="7"/>
        <v>6968</v>
      </c>
      <c r="AI10" s="18">
        <f t="shared" si="8"/>
        <v>9755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120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8">
        <f>P10</f>
        <v>0</v>
      </c>
      <c r="AV10" s="15">
        <v>0</v>
      </c>
      <c r="AW10" s="15">
        <v>0</v>
      </c>
      <c r="AX10" s="15">
        <v>0</v>
      </c>
      <c r="AY10" s="15">
        <v>0</v>
      </c>
      <c r="AZ10" s="15">
        <v>60</v>
      </c>
      <c r="BA10" s="12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9">
        <f t="shared" si="2"/>
        <v>22903</v>
      </c>
      <c r="BI10" s="19">
        <f t="shared" si="3"/>
        <v>67724</v>
      </c>
      <c r="BJ10" s="12" t="s">
        <v>92</v>
      </c>
    </row>
    <row r="11" spans="1:62" s="29" customFormat="1" ht="15.75">
      <c r="A11" s="10">
        <v>10</v>
      </c>
      <c r="B11" s="11">
        <v>69987</v>
      </c>
      <c r="C11" s="12" t="s">
        <v>84</v>
      </c>
      <c r="D11" s="11" t="s">
        <v>62</v>
      </c>
      <c r="E11" s="10">
        <v>7</v>
      </c>
      <c r="F11" s="10">
        <v>1</v>
      </c>
      <c r="G11" s="10">
        <v>1</v>
      </c>
      <c r="H11" s="11">
        <v>30</v>
      </c>
      <c r="I11" s="11">
        <v>52000</v>
      </c>
      <c r="J11" s="11">
        <v>0</v>
      </c>
      <c r="K11" s="11">
        <f t="shared" si="4"/>
        <v>17680</v>
      </c>
      <c r="L11" s="11">
        <v>1800</v>
      </c>
      <c r="M11" s="11">
        <f t="shared" si="5"/>
        <v>612</v>
      </c>
      <c r="N11" s="10">
        <f>ROUND((I11*9%),0)</f>
        <v>4680</v>
      </c>
      <c r="O11" s="14">
        <f t="shared" si="6"/>
        <v>9755</v>
      </c>
      <c r="P11" s="15">
        <v>0</v>
      </c>
      <c r="Q11" s="15">
        <v>0</v>
      </c>
      <c r="R11" s="15">
        <v>0</v>
      </c>
      <c r="S11" s="12">
        <v>4100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6">
        <f t="shared" si="0"/>
        <v>90627</v>
      </c>
      <c r="AD11" s="20">
        <v>4500</v>
      </c>
      <c r="AE11" s="15">
        <v>0</v>
      </c>
      <c r="AF11" s="15">
        <v>0</v>
      </c>
      <c r="AG11" s="15">
        <v>0</v>
      </c>
      <c r="AH11" s="18">
        <f t="shared" si="7"/>
        <v>6968</v>
      </c>
      <c r="AI11" s="18">
        <f t="shared" si="8"/>
        <v>9755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8">
        <f>P11</f>
        <v>0</v>
      </c>
      <c r="AV11" s="15">
        <v>0</v>
      </c>
      <c r="AW11" s="15">
        <v>0</v>
      </c>
      <c r="AX11" s="15">
        <v>0</v>
      </c>
      <c r="AY11" s="15">
        <v>0</v>
      </c>
      <c r="AZ11" s="15">
        <v>60</v>
      </c>
      <c r="BA11" s="12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9">
        <f t="shared" si="2"/>
        <v>21283</v>
      </c>
      <c r="BI11" s="19">
        <f t="shared" si="3"/>
        <v>69344</v>
      </c>
      <c r="BJ11" s="12"/>
    </row>
    <row r="12" spans="1:62" ht="15.75">
      <c r="A12" s="10">
        <v>11</v>
      </c>
      <c r="B12" s="11">
        <v>73543</v>
      </c>
      <c r="C12" s="12" t="s">
        <v>85</v>
      </c>
      <c r="D12" s="11" t="s">
        <v>63</v>
      </c>
      <c r="E12" s="10">
        <v>8</v>
      </c>
      <c r="F12" s="10">
        <v>1</v>
      </c>
      <c r="G12" s="10">
        <v>1</v>
      </c>
      <c r="H12" s="11">
        <v>30</v>
      </c>
      <c r="I12" s="11">
        <v>78800</v>
      </c>
      <c r="J12" s="11">
        <v>0</v>
      </c>
      <c r="K12" s="11">
        <f t="shared" si="4"/>
        <v>26792</v>
      </c>
      <c r="L12" s="11">
        <v>1800</v>
      </c>
      <c r="M12" s="11">
        <f t="shared" si="5"/>
        <v>612</v>
      </c>
      <c r="N12" s="10">
        <f>ROUND((I12*9%),0)</f>
        <v>7092</v>
      </c>
      <c r="O12" s="14">
        <v>0</v>
      </c>
      <c r="P12" s="15">
        <v>0</v>
      </c>
      <c r="Q12" s="15">
        <v>0</v>
      </c>
      <c r="R12" s="15">
        <v>0</v>
      </c>
      <c r="S12" s="12">
        <v>4100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6">
        <f t="shared" si="0"/>
        <v>119196</v>
      </c>
      <c r="AD12" s="27">
        <v>14000</v>
      </c>
      <c r="AE12" s="15">
        <v>0</v>
      </c>
      <c r="AF12" s="15">
        <v>0</v>
      </c>
      <c r="AG12" s="15">
        <v>0</v>
      </c>
      <c r="AH12" s="18">
        <v>0</v>
      </c>
      <c r="AI12" s="18">
        <f t="shared" si="8"/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120</v>
      </c>
      <c r="AP12" s="15">
        <v>0</v>
      </c>
      <c r="AQ12" s="15">
        <v>20000</v>
      </c>
      <c r="AR12" s="15">
        <v>0</v>
      </c>
      <c r="AS12" s="15">
        <v>0</v>
      </c>
      <c r="AT12" s="15">
        <v>0</v>
      </c>
      <c r="AU12" s="18">
        <f>P12</f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60</v>
      </c>
      <c r="BA12" s="12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9">
        <f t="shared" si="2"/>
        <v>34180</v>
      </c>
      <c r="BI12" s="19">
        <f t="shared" si="3"/>
        <v>85016</v>
      </c>
      <c r="BJ12" s="12" t="s">
        <v>92</v>
      </c>
    </row>
    <row r="13" spans="1:62" s="30" customFormat="1" ht="15.75">
      <c r="A13" s="10">
        <v>12</v>
      </c>
      <c r="B13" s="32">
        <v>78397</v>
      </c>
      <c r="C13" s="33" t="s">
        <v>86</v>
      </c>
      <c r="D13" s="32" t="s">
        <v>71</v>
      </c>
      <c r="E13" s="13">
        <v>7</v>
      </c>
      <c r="F13" s="13">
        <v>1</v>
      </c>
      <c r="G13" s="13">
        <v>1</v>
      </c>
      <c r="H13" s="11">
        <v>30</v>
      </c>
      <c r="I13" s="32">
        <v>49000</v>
      </c>
      <c r="J13" s="32">
        <v>0</v>
      </c>
      <c r="K13" s="11">
        <f t="shared" si="4"/>
        <v>16660</v>
      </c>
      <c r="L13" s="11">
        <v>1800</v>
      </c>
      <c r="M13" s="11">
        <f t="shared" si="5"/>
        <v>612</v>
      </c>
      <c r="N13" s="10">
        <v>0</v>
      </c>
      <c r="O13" s="14">
        <f aca="true" t="shared" si="9" ref="O13:O20">ROUND(((I13+K13)*14%),0)</f>
        <v>9192</v>
      </c>
      <c r="P13" s="18">
        <v>0</v>
      </c>
      <c r="Q13" s="18">
        <v>0</v>
      </c>
      <c r="R13" s="18">
        <v>0</v>
      </c>
      <c r="S13" s="33">
        <v>4100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6">
        <f t="shared" si="0"/>
        <v>81364</v>
      </c>
      <c r="AD13" s="27">
        <v>3500</v>
      </c>
      <c r="AE13" s="18">
        <v>0</v>
      </c>
      <c r="AF13" s="18">
        <v>0</v>
      </c>
      <c r="AG13" s="18">
        <v>0</v>
      </c>
      <c r="AH13" s="18">
        <f aca="true" t="shared" si="10" ref="AH13:AH20">ROUND(((I13+K13)*10%),0)</f>
        <v>6566</v>
      </c>
      <c r="AI13" s="18">
        <f t="shared" si="8"/>
        <v>9192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5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0</v>
      </c>
      <c r="AU13" s="18">
        <f>P13</f>
        <v>0</v>
      </c>
      <c r="AV13" s="18">
        <v>0</v>
      </c>
      <c r="AW13" s="18">
        <v>0</v>
      </c>
      <c r="AX13" s="18">
        <v>0</v>
      </c>
      <c r="AY13" s="18">
        <v>0</v>
      </c>
      <c r="AZ13" s="18">
        <v>60</v>
      </c>
      <c r="BA13" s="12">
        <v>0</v>
      </c>
      <c r="BB13" s="18">
        <v>0</v>
      </c>
      <c r="BC13" s="18">
        <v>0</v>
      </c>
      <c r="BD13" s="18">
        <v>0</v>
      </c>
      <c r="BE13" s="18">
        <v>0</v>
      </c>
      <c r="BF13" s="18">
        <v>0</v>
      </c>
      <c r="BG13" s="15">
        <v>0</v>
      </c>
      <c r="BH13" s="19">
        <f t="shared" si="2"/>
        <v>19318</v>
      </c>
      <c r="BI13" s="19">
        <f t="shared" si="3"/>
        <v>62046</v>
      </c>
      <c r="BJ13" s="12"/>
    </row>
    <row r="14" spans="1:62" ht="15.75">
      <c r="A14" s="10">
        <v>13</v>
      </c>
      <c r="B14" s="11">
        <v>81096</v>
      </c>
      <c r="C14" s="12" t="s">
        <v>87</v>
      </c>
      <c r="D14" s="23" t="s">
        <v>64</v>
      </c>
      <c r="E14" s="10">
        <v>6</v>
      </c>
      <c r="F14" s="10">
        <v>1</v>
      </c>
      <c r="G14" s="10">
        <v>1</v>
      </c>
      <c r="H14" s="11">
        <v>30</v>
      </c>
      <c r="I14" s="11">
        <v>38700</v>
      </c>
      <c r="J14" s="11">
        <v>0</v>
      </c>
      <c r="K14" s="11">
        <f t="shared" si="4"/>
        <v>13158</v>
      </c>
      <c r="L14" s="11">
        <v>1800</v>
      </c>
      <c r="M14" s="11">
        <f t="shared" si="5"/>
        <v>612</v>
      </c>
      <c r="N14" s="10">
        <v>0</v>
      </c>
      <c r="O14" s="14">
        <f t="shared" si="9"/>
        <v>7260</v>
      </c>
      <c r="P14" s="15">
        <v>0</v>
      </c>
      <c r="Q14" s="15">
        <v>0</v>
      </c>
      <c r="R14" s="15">
        <v>0</v>
      </c>
      <c r="S14" s="12">
        <v>4100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6">
        <f t="shared" si="0"/>
        <v>65630</v>
      </c>
      <c r="AD14" s="17">
        <v>2000</v>
      </c>
      <c r="AE14" s="15">
        <v>0</v>
      </c>
      <c r="AF14" s="15">
        <v>0</v>
      </c>
      <c r="AG14" s="15">
        <v>0</v>
      </c>
      <c r="AH14" s="18">
        <f t="shared" si="10"/>
        <v>5186</v>
      </c>
      <c r="AI14" s="18">
        <f t="shared" si="8"/>
        <v>7260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8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60</v>
      </c>
      <c r="BA14" s="12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9">
        <f t="shared" si="2"/>
        <v>14506</v>
      </c>
      <c r="BI14" s="19">
        <f t="shared" si="3"/>
        <v>51124</v>
      </c>
      <c r="BJ14" s="12"/>
    </row>
    <row r="15" spans="1:62" s="31" customFormat="1" ht="15.75">
      <c r="A15" s="10">
        <v>14</v>
      </c>
      <c r="B15" s="11">
        <v>81097</v>
      </c>
      <c r="C15" s="12" t="s">
        <v>88</v>
      </c>
      <c r="D15" s="11" t="s">
        <v>64</v>
      </c>
      <c r="E15" s="10">
        <v>6</v>
      </c>
      <c r="F15" s="10">
        <v>1</v>
      </c>
      <c r="G15" s="10">
        <v>1</v>
      </c>
      <c r="H15" s="11">
        <v>30</v>
      </c>
      <c r="I15" s="11">
        <v>38700</v>
      </c>
      <c r="J15" s="11">
        <v>0</v>
      </c>
      <c r="K15" s="11">
        <f t="shared" si="4"/>
        <v>13158</v>
      </c>
      <c r="L15" s="11">
        <v>1800</v>
      </c>
      <c r="M15" s="11">
        <f t="shared" si="5"/>
        <v>612</v>
      </c>
      <c r="N15" s="10">
        <f>ROUND((I15*9%),0)</f>
        <v>3483</v>
      </c>
      <c r="O15" s="14">
        <f t="shared" si="9"/>
        <v>7260</v>
      </c>
      <c r="P15" s="15">
        <v>0</v>
      </c>
      <c r="Q15" s="15">
        <v>0</v>
      </c>
      <c r="R15" s="15">
        <v>0</v>
      </c>
      <c r="S15" s="12">
        <v>4100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6">
        <f t="shared" si="0"/>
        <v>69113</v>
      </c>
      <c r="AD15" s="26">
        <v>1000</v>
      </c>
      <c r="AE15" s="15">
        <v>0</v>
      </c>
      <c r="AF15" s="15">
        <v>0</v>
      </c>
      <c r="AG15" s="15">
        <v>0</v>
      </c>
      <c r="AH15" s="18">
        <f t="shared" si="10"/>
        <v>5186</v>
      </c>
      <c r="AI15" s="18">
        <f t="shared" si="8"/>
        <v>7260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120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8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60</v>
      </c>
      <c r="BA15" s="12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9">
        <f t="shared" si="2"/>
        <v>13626</v>
      </c>
      <c r="BI15" s="19">
        <f t="shared" si="3"/>
        <v>55487</v>
      </c>
      <c r="BJ15" s="12" t="s">
        <v>92</v>
      </c>
    </row>
    <row r="16" spans="1:62" ht="15.75">
      <c r="A16" s="10">
        <v>15</v>
      </c>
      <c r="B16" s="11">
        <v>82831</v>
      </c>
      <c r="C16" s="11" t="s">
        <v>89</v>
      </c>
      <c r="D16" s="11" t="s">
        <v>64</v>
      </c>
      <c r="E16" s="10">
        <v>6</v>
      </c>
      <c r="F16" s="10">
        <v>1</v>
      </c>
      <c r="G16" s="10">
        <v>1</v>
      </c>
      <c r="H16" s="11">
        <v>30</v>
      </c>
      <c r="I16" s="11">
        <v>37600</v>
      </c>
      <c r="J16" s="11">
        <v>0</v>
      </c>
      <c r="K16" s="11">
        <f t="shared" si="4"/>
        <v>12784</v>
      </c>
      <c r="L16" s="11">
        <v>1800</v>
      </c>
      <c r="M16" s="11">
        <f t="shared" si="5"/>
        <v>612</v>
      </c>
      <c r="N16" s="10">
        <f>ROUND((I16*9%),0)</f>
        <v>3384</v>
      </c>
      <c r="O16" s="14">
        <f t="shared" si="9"/>
        <v>7054</v>
      </c>
      <c r="P16" s="15">
        <v>0</v>
      </c>
      <c r="Q16" s="15">
        <v>0</v>
      </c>
      <c r="R16" s="15">
        <v>0</v>
      </c>
      <c r="S16" s="12">
        <v>4100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6">
        <f t="shared" si="0"/>
        <v>67334</v>
      </c>
      <c r="AD16" s="26">
        <v>1000</v>
      </c>
      <c r="AE16" s="15">
        <v>0</v>
      </c>
      <c r="AF16" s="15">
        <v>0</v>
      </c>
      <c r="AG16" s="15">
        <v>0</v>
      </c>
      <c r="AH16" s="18">
        <f t="shared" si="10"/>
        <v>5038</v>
      </c>
      <c r="AI16" s="18">
        <f t="shared" si="8"/>
        <v>7054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8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60</v>
      </c>
      <c r="BA16" s="12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9">
        <f t="shared" si="2"/>
        <v>13152</v>
      </c>
      <c r="BI16" s="19">
        <f t="shared" si="3"/>
        <v>54182</v>
      </c>
      <c r="BJ16" s="12"/>
    </row>
    <row r="17" spans="1:62" ht="15.75">
      <c r="A17" s="10">
        <v>16</v>
      </c>
      <c r="B17" s="11">
        <v>76047</v>
      </c>
      <c r="C17" s="11" t="s">
        <v>90</v>
      </c>
      <c r="D17" s="11" t="s">
        <v>68</v>
      </c>
      <c r="E17" s="10">
        <v>6</v>
      </c>
      <c r="F17" s="10">
        <v>1</v>
      </c>
      <c r="G17" s="10">
        <v>1</v>
      </c>
      <c r="H17" s="11">
        <v>30</v>
      </c>
      <c r="I17" s="11">
        <v>38700</v>
      </c>
      <c r="J17" s="11">
        <v>0</v>
      </c>
      <c r="K17" s="11">
        <f t="shared" si="4"/>
        <v>13158</v>
      </c>
      <c r="L17" s="11">
        <v>1800</v>
      </c>
      <c r="M17" s="11">
        <f t="shared" si="5"/>
        <v>612</v>
      </c>
      <c r="N17" s="10">
        <f>ROUND((I17*9%),0)</f>
        <v>3483</v>
      </c>
      <c r="O17" s="14">
        <f t="shared" si="9"/>
        <v>7260</v>
      </c>
      <c r="P17" s="15">
        <v>0</v>
      </c>
      <c r="Q17" s="15">
        <v>0</v>
      </c>
      <c r="R17" s="15">
        <v>0</v>
      </c>
      <c r="S17" s="12">
        <v>4100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6">
        <f t="shared" si="0"/>
        <v>69113</v>
      </c>
      <c r="AD17" s="26">
        <v>2000</v>
      </c>
      <c r="AE17" s="15">
        <v>0</v>
      </c>
      <c r="AF17" s="15">
        <v>0</v>
      </c>
      <c r="AG17" s="15">
        <v>0</v>
      </c>
      <c r="AH17" s="18">
        <f t="shared" si="10"/>
        <v>5186</v>
      </c>
      <c r="AI17" s="18">
        <f t="shared" si="8"/>
        <v>7260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8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60</v>
      </c>
      <c r="BA17" s="12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9">
        <f t="shared" si="2"/>
        <v>14506</v>
      </c>
      <c r="BI17" s="19">
        <f t="shared" si="3"/>
        <v>54607</v>
      </c>
      <c r="BJ17" s="12"/>
    </row>
    <row r="18" spans="1:62" ht="15.75">
      <c r="A18" s="10">
        <v>17</v>
      </c>
      <c r="B18" s="11">
        <v>73569</v>
      </c>
      <c r="C18" s="12" t="s">
        <v>91</v>
      </c>
      <c r="D18" s="11" t="s">
        <v>64</v>
      </c>
      <c r="E18" s="10">
        <v>6</v>
      </c>
      <c r="F18" s="10">
        <v>1</v>
      </c>
      <c r="G18" s="10">
        <v>1</v>
      </c>
      <c r="H18" s="11">
        <v>30</v>
      </c>
      <c r="I18" s="11">
        <v>41100</v>
      </c>
      <c r="J18" s="11">
        <v>0</v>
      </c>
      <c r="K18" s="11">
        <f t="shared" si="4"/>
        <v>13974</v>
      </c>
      <c r="L18" s="11">
        <v>1800</v>
      </c>
      <c r="M18" s="11">
        <f t="shared" si="5"/>
        <v>612</v>
      </c>
      <c r="N18" s="10">
        <v>0</v>
      </c>
      <c r="O18" s="14">
        <f t="shared" si="9"/>
        <v>7710</v>
      </c>
      <c r="P18" s="15">
        <v>0</v>
      </c>
      <c r="Q18" s="15">
        <v>0</v>
      </c>
      <c r="R18" s="15">
        <v>0</v>
      </c>
      <c r="S18" s="12">
        <v>4100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6">
        <f t="shared" si="0"/>
        <v>69296</v>
      </c>
      <c r="AD18" s="26">
        <v>500</v>
      </c>
      <c r="AE18" s="15">
        <v>0</v>
      </c>
      <c r="AF18" s="15">
        <v>0</v>
      </c>
      <c r="AG18" s="15">
        <v>0</v>
      </c>
      <c r="AH18" s="18">
        <f t="shared" si="10"/>
        <v>5507</v>
      </c>
      <c r="AI18" s="18">
        <f t="shared" si="8"/>
        <v>7710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8">
        <f>P18</f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60</v>
      </c>
      <c r="BA18" s="12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9">
        <f t="shared" si="2"/>
        <v>13777</v>
      </c>
      <c r="BI18" s="19">
        <f t="shared" si="3"/>
        <v>55519</v>
      </c>
      <c r="BJ18" s="12"/>
    </row>
    <row r="19" spans="1:62" ht="15.75">
      <c r="A19" s="10">
        <v>18</v>
      </c>
      <c r="B19" s="11">
        <v>69811</v>
      </c>
      <c r="C19" s="12" t="s">
        <v>72</v>
      </c>
      <c r="D19" s="11" t="s">
        <v>64</v>
      </c>
      <c r="E19" s="10">
        <v>6</v>
      </c>
      <c r="F19" s="10">
        <v>1</v>
      </c>
      <c r="G19" s="10">
        <v>1</v>
      </c>
      <c r="H19" s="11">
        <v>30</v>
      </c>
      <c r="I19" s="11">
        <v>41100</v>
      </c>
      <c r="J19" s="11">
        <v>0</v>
      </c>
      <c r="K19" s="11">
        <f t="shared" si="4"/>
        <v>13974</v>
      </c>
      <c r="L19" s="11">
        <v>1800</v>
      </c>
      <c r="M19" s="11">
        <f t="shared" si="5"/>
        <v>612</v>
      </c>
      <c r="N19" s="10">
        <v>0</v>
      </c>
      <c r="O19" s="14">
        <f t="shared" si="9"/>
        <v>7710</v>
      </c>
      <c r="P19" s="15">
        <v>0</v>
      </c>
      <c r="Q19" s="15">
        <v>0</v>
      </c>
      <c r="R19" s="15">
        <v>0</v>
      </c>
      <c r="S19" s="12">
        <v>4100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6">
        <f t="shared" si="0"/>
        <v>69296</v>
      </c>
      <c r="AD19" s="26">
        <v>500</v>
      </c>
      <c r="AE19" s="15">
        <v>0</v>
      </c>
      <c r="AF19" s="15">
        <v>0</v>
      </c>
      <c r="AG19" s="15">
        <v>0</v>
      </c>
      <c r="AH19" s="18">
        <f t="shared" si="10"/>
        <v>5507</v>
      </c>
      <c r="AI19" s="18">
        <f t="shared" si="8"/>
        <v>7710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8">
        <f>P19</f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60</v>
      </c>
      <c r="BA19" s="12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9">
        <f t="shared" si="2"/>
        <v>13777</v>
      </c>
      <c r="BI19" s="19">
        <f t="shared" si="3"/>
        <v>55519</v>
      </c>
      <c r="BJ19" s="12"/>
    </row>
    <row r="20" spans="1:62" ht="15.75">
      <c r="A20" s="10">
        <v>19</v>
      </c>
      <c r="B20" s="11">
        <v>68822</v>
      </c>
      <c r="C20" s="11" t="s">
        <v>67</v>
      </c>
      <c r="D20" s="11" t="s">
        <v>64</v>
      </c>
      <c r="E20" s="10">
        <v>6</v>
      </c>
      <c r="F20" s="10">
        <v>1</v>
      </c>
      <c r="G20" s="10">
        <v>1</v>
      </c>
      <c r="H20" s="11">
        <v>30</v>
      </c>
      <c r="I20" s="11">
        <v>41100</v>
      </c>
      <c r="J20" s="11">
        <v>0</v>
      </c>
      <c r="K20" s="11">
        <f t="shared" si="4"/>
        <v>13974</v>
      </c>
      <c r="L20" s="11">
        <v>1800</v>
      </c>
      <c r="M20" s="11">
        <f t="shared" si="5"/>
        <v>612</v>
      </c>
      <c r="N20" s="10">
        <f>ROUND((I20*9%),0)</f>
        <v>3699</v>
      </c>
      <c r="O20" s="14">
        <f t="shared" si="9"/>
        <v>7710</v>
      </c>
      <c r="P20" s="15">
        <v>0</v>
      </c>
      <c r="Q20" s="15">
        <v>0</v>
      </c>
      <c r="R20" s="15">
        <v>0</v>
      </c>
      <c r="S20" s="12">
        <v>4100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6">
        <f t="shared" si="0"/>
        <v>72995</v>
      </c>
      <c r="AD20" s="26">
        <v>1000</v>
      </c>
      <c r="AE20" s="15">
        <v>0</v>
      </c>
      <c r="AF20" s="15">
        <v>0</v>
      </c>
      <c r="AG20" s="15">
        <v>0</v>
      </c>
      <c r="AH20" s="18">
        <f t="shared" si="10"/>
        <v>5507</v>
      </c>
      <c r="AI20" s="18">
        <f t="shared" si="8"/>
        <v>7710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120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8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60</v>
      </c>
      <c r="BA20" s="12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9">
        <f t="shared" si="2"/>
        <v>14397</v>
      </c>
      <c r="BI20" s="19">
        <f t="shared" si="3"/>
        <v>58598</v>
      </c>
      <c r="BJ20" s="12" t="s">
        <v>92</v>
      </c>
    </row>
    <row r="21" spans="1:62" ht="15.75">
      <c r="A21" s="10">
        <v>20</v>
      </c>
      <c r="B21" s="11">
        <v>83195</v>
      </c>
      <c r="C21" s="11" t="s">
        <v>74</v>
      </c>
      <c r="D21" s="11" t="s">
        <v>75</v>
      </c>
      <c r="E21" s="10">
        <v>2</v>
      </c>
      <c r="F21" s="10">
        <v>1</v>
      </c>
      <c r="G21" s="10">
        <v>1</v>
      </c>
      <c r="H21" s="11">
        <v>30</v>
      </c>
      <c r="I21" s="11">
        <v>21100</v>
      </c>
      <c r="J21" s="11">
        <v>0</v>
      </c>
      <c r="K21" s="11">
        <f t="shared" si="4"/>
        <v>7174</v>
      </c>
      <c r="L21" s="34">
        <v>900</v>
      </c>
      <c r="M21" s="11">
        <f t="shared" si="5"/>
        <v>306</v>
      </c>
      <c r="N21" s="10">
        <f>ROUND((I21*9%),0)</f>
        <v>1899</v>
      </c>
      <c r="O21" s="14">
        <f>ROUND(((I21+K21)*14%),0)</f>
        <v>3958</v>
      </c>
      <c r="P21" s="15">
        <v>0</v>
      </c>
      <c r="Q21" s="15">
        <v>700</v>
      </c>
      <c r="R21" s="15">
        <v>0</v>
      </c>
      <c r="S21" s="12">
        <v>4100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6">
        <f t="shared" si="0"/>
        <v>40137</v>
      </c>
      <c r="AD21" s="26">
        <v>100</v>
      </c>
      <c r="AE21" s="15">
        <v>0</v>
      </c>
      <c r="AF21" s="15">
        <v>0</v>
      </c>
      <c r="AG21" s="15">
        <v>0</v>
      </c>
      <c r="AH21" s="18">
        <f>ROUND(((I21+K21)*10%),0)</f>
        <v>2827</v>
      </c>
      <c r="AI21" s="18">
        <f t="shared" si="8"/>
        <v>3958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8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8">
        <f>P21</f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30</v>
      </c>
      <c r="BA21" s="12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9">
        <f t="shared" si="2"/>
        <v>6915</v>
      </c>
      <c r="BI21" s="19">
        <f t="shared" si="3"/>
        <v>33222</v>
      </c>
      <c r="BJ21" s="12"/>
    </row>
    <row r="22" spans="1:62" s="2" customFormat="1" ht="15">
      <c r="A22" s="4"/>
      <c r="B22" s="5"/>
      <c r="C22" s="4"/>
      <c r="D22" s="4"/>
      <c r="E22" s="4"/>
      <c r="F22" s="35"/>
      <c r="G22" s="35"/>
      <c r="H22" s="4"/>
      <c r="I22" s="6">
        <f aca="true" t="shared" si="11" ref="I22:AN22">SUM(I2:I21)</f>
        <v>990600</v>
      </c>
      <c r="J22" s="6">
        <f t="shared" si="11"/>
        <v>0</v>
      </c>
      <c r="K22" s="6">
        <f t="shared" si="11"/>
        <v>336804</v>
      </c>
      <c r="L22" s="6">
        <f t="shared" si="11"/>
        <v>35100</v>
      </c>
      <c r="M22" s="6">
        <f t="shared" si="11"/>
        <v>11934</v>
      </c>
      <c r="N22" s="6">
        <f t="shared" si="11"/>
        <v>59229</v>
      </c>
      <c r="O22" s="6">
        <f t="shared" si="11"/>
        <v>157524</v>
      </c>
      <c r="P22" s="6">
        <f t="shared" si="11"/>
        <v>0</v>
      </c>
      <c r="Q22" s="6">
        <f t="shared" si="11"/>
        <v>700</v>
      </c>
      <c r="R22" s="6">
        <f t="shared" si="11"/>
        <v>0</v>
      </c>
      <c r="S22" s="6">
        <f t="shared" si="11"/>
        <v>82000</v>
      </c>
      <c r="T22" s="6">
        <f t="shared" si="11"/>
        <v>0</v>
      </c>
      <c r="U22" s="6">
        <f t="shared" si="11"/>
        <v>0</v>
      </c>
      <c r="V22" s="6">
        <f t="shared" si="11"/>
        <v>0</v>
      </c>
      <c r="W22" s="6">
        <f t="shared" si="11"/>
        <v>0</v>
      </c>
      <c r="X22" s="6">
        <f t="shared" si="11"/>
        <v>0</v>
      </c>
      <c r="Y22" s="6">
        <f t="shared" si="11"/>
        <v>0</v>
      </c>
      <c r="Z22" s="6">
        <f t="shared" si="11"/>
        <v>0</v>
      </c>
      <c r="AA22" s="6">
        <f t="shared" si="11"/>
        <v>0</v>
      </c>
      <c r="AB22" s="6">
        <f t="shared" si="11"/>
        <v>0</v>
      </c>
      <c r="AC22" s="6">
        <f t="shared" si="11"/>
        <v>1673891</v>
      </c>
      <c r="AD22" s="6">
        <f t="shared" si="11"/>
        <v>96100</v>
      </c>
      <c r="AE22" s="6">
        <f t="shared" si="11"/>
        <v>0</v>
      </c>
      <c r="AF22" s="6">
        <f t="shared" si="11"/>
        <v>0</v>
      </c>
      <c r="AG22" s="6">
        <f t="shared" si="11"/>
        <v>0</v>
      </c>
      <c r="AH22" s="6">
        <f t="shared" si="11"/>
        <v>112518</v>
      </c>
      <c r="AI22" s="6">
        <f t="shared" si="11"/>
        <v>157524</v>
      </c>
      <c r="AJ22" s="6">
        <f t="shared" si="11"/>
        <v>0</v>
      </c>
      <c r="AK22" s="6">
        <f t="shared" si="11"/>
        <v>0</v>
      </c>
      <c r="AL22" s="6">
        <f t="shared" si="11"/>
        <v>0</v>
      </c>
      <c r="AM22" s="6">
        <f t="shared" si="11"/>
        <v>0</v>
      </c>
      <c r="AN22" s="6">
        <f t="shared" si="11"/>
        <v>0</v>
      </c>
      <c r="AO22" s="6">
        <f aca="true" t="shared" si="12" ref="AO22:BI22">SUM(AO2:AO21)</f>
        <v>960</v>
      </c>
      <c r="AP22" s="6">
        <f t="shared" si="12"/>
        <v>0</v>
      </c>
      <c r="AQ22" s="6">
        <f t="shared" si="12"/>
        <v>60000</v>
      </c>
      <c r="AR22" s="6">
        <f t="shared" si="12"/>
        <v>0</v>
      </c>
      <c r="AS22" s="6">
        <f t="shared" si="12"/>
        <v>0</v>
      </c>
      <c r="AT22" s="6">
        <f t="shared" si="12"/>
        <v>0</v>
      </c>
      <c r="AU22" s="6">
        <f t="shared" si="12"/>
        <v>0</v>
      </c>
      <c r="AV22" s="6">
        <f t="shared" si="12"/>
        <v>0</v>
      </c>
      <c r="AW22" s="6">
        <f t="shared" si="12"/>
        <v>0</v>
      </c>
      <c r="AX22" s="6">
        <f t="shared" si="12"/>
        <v>0</v>
      </c>
      <c r="AY22" s="6">
        <f t="shared" si="12"/>
        <v>0</v>
      </c>
      <c r="AZ22" s="6">
        <f t="shared" si="12"/>
        <v>1170</v>
      </c>
      <c r="BA22" s="6">
        <f t="shared" si="12"/>
        <v>0</v>
      </c>
      <c r="BB22" s="6">
        <f t="shared" si="12"/>
        <v>0</v>
      </c>
      <c r="BC22" s="6">
        <f t="shared" si="12"/>
        <v>0</v>
      </c>
      <c r="BD22" s="6">
        <f t="shared" si="12"/>
        <v>0</v>
      </c>
      <c r="BE22" s="6">
        <f t="shared" si="12"/>
        <v>0</v>
      </c>
      <c r="BF22" s="6">
        <f t="shared" si="12"/>
        <v>0</v>
      </c>
      <c r="BG22" s="6">
        <f t="shared" si="12"/>
        <v>0</v>
      </c>
      <c r="BH22" s="37">
        <f t="shared" si="12"/>
        <v>428272</v>
      </c>
      <c r="BI22" s="6">
        <f t="shared" si="12"/>
        <v>1245619</v>
      </c>
      <c r="BJ22" s="4"/>
    </row>
  </sheetData>
  <sheetProtection/>
  <printOptions/>
  <pageMargins left="0.22" right="0.16" top="0.32" bottom="0.26" header="0.22" footer="0.16"/>
  <pageSetup horizontalDpi="600" verticalDpi="600" orientation="landscape" paperSize="9" scale="66" r:id="rId1"/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Lenovo</cp:lastModifiedBy>
  <cp:lastPrinted>2022-07-19T06:40:27Z</cp:lastPrinted>
  <dcterms:created xsi:type="dcterms:W3CDTF">2018-02-15T11:23:43Z</dcterms:created>
  <dcterms:modified xsi:type="dcterms:W3CDTF">2022-07-19T06:41:34Z</dcterms:modified>
  <cp:category/>
  <cp:version/>
  <cp:contentType/>
  <cp:contentStatus/>
</cp:coreProperties>
</file>